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2116" windowHeight="9528"/>
  </bookViews>
  <sheets>
    <sheet name="ECSF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61" i="1" l="1"/>
  <c r="D61" i="1" s="1"/>
  <c r="D60" i="1"/>
  <c r="D59" i="1" s="1"/>
  <c r="C60" i="1"/>
  <c r="C59" i="1"/>
  <c r="D57" i="1"/>
  <c r="C57" i="1"/>
  <c r="C56" i="1"/>
  <c r="D56" i="1" s="1"/>
  <c r="D55" i="1"/>
  <c r="C55" i="1"/>
  <c r="C54" i="1"/>
  <c r="D54" i="1" s="1"/>
  <c r="D53" i="1"/>
  <c r="D52" i="1" s="1"/>
  <c r="C53" i="1"/>
  <c r="C52" i="1"/>
  <c r="D50" i="1"/>
  <c r="C50" i="1"/>
  <c r="C49" i="1"/>
  <c r="D49" i="1" s="1"/>
  <c r="D48" i="1"/>
  <c r="D47" i="1" s="1"/>
  <c r="C48" i="1"/>
  <c r="C47" i="1"/>
  <c r="C46" i="1" s="1"/>
  <c r="C44" i="1"/>
  <c r="D44" i="1" s="1"/>
  <c r="D43" i="1"/>
  <c r="C43" i="1"/>
  <c r="C42" i="1"/>
  <c r="D42" i="1" s="1"/>
  <c r="D41" i="1"/>
  <c r="C41" i="1"/>
  <c r="C40" i="1"/>
  <c r="D40" i="1" s="1"/>
  <c r="D39" i="1"/>
  <c r="D38" i="1" s="1"/>
  <c r="C39" i="1"/>
  <c r="C38" i="1"/>
  <c r="D36" i="1"/>
  <c r="C36" i="1"/>
  <c r="C35" i="1"/>
  <c r="D35" i="1" s="1"/>
  <c r="D34" i="1"/>
  <c r="C34" i="1"/>
  <c r="C33" i="1"/>
  <c r="D33" i="1" s="1"/>
  <c r="D32" i="1"/>
  <c r="C32" i="1"/>
  <c r="C31" i="1"/>
  <c r="D31" i="1" s="1"/>
  <c r="D30" i="1"/>
  <c r="C30" i="1"/>
  <c r="C29" i="1"/>
  <c r="D29" i="1" s="1"/>
  <c r="D25" i="1"/>
  <c r="C25" i="1"/>
  <c r="C24" i="1"/>
  <c r="D24" i="1" s="1"/>
  <c r="D23" i="1"/>
  <c r="C23" i="1"/>
  <c r="C22" i="1"/>
  <c r="D22" i="1" s="1"/>
  <c r="D21" i="1"/>
  <c r="C21" i="1"/>
  <c r="C20" i="1"/>
  <c r="D20" i="1" s="1"/>
  <c r="D19" i="1"/>
  <c r="C19" i="1"/>
  <c r="C18" i="1"/>
  <c r="D18" i="1" s="1"/>
  <c r="D17" i="1"/>
  <c r="C17" i="1"/>
  <c r="C16" i="1"/>
  <c r="D14" i="1"/>
  <c r="C14" i="1"/>
  <c r="C13" i="1"/>
  <c r="D13" i="1" s="1"/>
  <c r="D12" i="1"/>
  <c r="C12" i="1"/>
  <c r="C11" i="1"/>
  <c r="D11" i="1" s="1"/>
  <c r="D10" i="1"/>
  <c r="C10" i="1"/>
  <c r="C9" i="1"/>
  <c r="C7" i="1" s="1"/>
  <c r="C6" i="1" s="1"/>
  <c r="D8" i="1"/>
  <c r="C8" i="1"/>
  <c r="B4" i="1"/>
  <c r="B1" i="1"/>
  <c r="D16" i="1" l="1"/>
  <c r="D28" i="1"/>
  <c r="D27" i="1" s="1"/>
  <c r="D46" i="1"/>
  <c r="D9" i="1"/>
  <c r="D7" i="1" s="1"/>
  <c r="D6" i="1" s="1"/>
  <c r="C28" i="1"/>
  <c r="C27" i="1" s="1"/>
</calcChain>
</file>

<file path=xl/sharedStrings.xml><?xml version="1.0" encoding="utf-8"?>
<sst xmlns="http://schemas.openxmlformats.org/spreadsheetml/2006/main" count="55" uniqueCount="55">
  <si>
    <t>Estado de Cambios en la Situación Financiera</t>
  </si>
  <si>
    <t xml:space="preserve">Del 01 de enero al 31 de diciembre del 2018 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</si>
  <si>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</si>
  <si>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</si>
  <si>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</si>
  <si>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</si>
  <si>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</si>
  <si>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</si>
  <si>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</si>
  <si>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</si>
  <si>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</si>
  <si>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</si>
  <si>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</si>
  <si>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</si>
  <si>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</si>
  <si>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</si>
  <si>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</si>
  <si>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</si>
  <si>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</si>
  <si>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</si>
  <si>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</si>
  <si>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</si>
  <si>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</si>
  <si>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</si>
  <si>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</si>
  <si>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</si>
  <si>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</si>
  <si>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</si>
  <si>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</si>
  <si>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</si>
  <si>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</si>
  <si>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</si>
  <si>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</si>
  <si>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</si>
  <si>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</si>
  <si>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</si>
  <si>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</si>
  <si>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</si>
  <si>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</si>
  <si>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</si>
  <si>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HACIENDA PUBLICA/PATRIMONIO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</si>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</sst>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_-* #,##0.00\ _P_t_s_-;\-* #,##0.00\ _P_t_s_-;_-* &quot;-&quot;??\ _P_t_s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164" fontId="8" fillId="0" borderId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1" fillId="0" borderId="0"/>
  </cellStyleXfs>
  <cellXfs count="21">
    <xf numFmtId="0" fontId="0" fillId="0" borderId="0" xfId="0"/>
    <xf numFmtId="0" fontId="0" fillId="2" borderId="1" xfId="0" applyFill="1" applyBorder="1"/>
    <xf numFmtId="0" fontId="2" fillId="2" borderId="2" xfId="0" applyFont="1" applyFill="1" applyBorder="1" applyAlignment="1">
      <alignment horizontal="center" vertical="top"/>
    </xf>
    <xf numFmtId="0" fontId="0" fillId="2" borderId="3" xfId="0" applyFill="1" applyBorder="1"/>
    <xf numFmtId="0" fontId="0" fillId="2" borderId="4" xfId="0" applyFill="1" applyBorder="1"/>
    <xf numFmtId="0" fontId="2" fillId="2" borderId="0" xfId="0" applyFont="1" applyFill="1" applyBorder="1" applyAlignment="1">
      <alignment horizontal="center" vertical="top" wrapText="1"/>
    </xf>
    <xf numFmtId="0" fontId="0" fillId="2" borderId="5" xfId="0" applyFill="1" applyBorder="1"/>
    <xf numFmtId="0" fontId="0" fillId="0" borderId="4" xfId="0" applyBorder="1"/>
    <xf numFmtId="0" fontId="3" fillId="0" borderId="0" xfId="0" applyFont="1" applyFill="1" applyBorder="1" applyAlignment="1">
      <alignment horizontal="justify" vertical="top" wrapText="1"/>
    </xf>
    <xf numFmtId="0" fontId="3" fillId="0" borderId="0" xfId="0" applyFont="1" applyFill="1" applyBorder="1" applyAlignment="1">
      <alignment horizontal="center" vertical="top" wrapText="1"/>
    </xf>
    <xf numFmtId="0" fontId="0" fillId="0" borderId="5" xfId="0" applyBorder="1"/>
    <xf numFmtId="3" fontId="3" fillId="0" borderId="0" xfId="0" applyNumberFormat="1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justify" vertical="top" wrapText="1"/>
    </xf>
    <xf numFmtId="0" fontId="5" fillId="0" borderId="0" xfId="0" applyFont="1" applyFill="1" applyBorder="1" applyAlignment="1">
      <alignment horizontal="justify" vertical="top" wrapText="1"/>
    </xf>
    <xf numFmtId="3" fontId="6" fillId="0" borderId="0" xfId="0" applyNumberFormat="1" applyFont="1" applyFill="1" applyBorder="1" applyAlignment="1" applyProtection="1">
      <alignment vertical="top"/>
      <protection locked="0"/>
    </xf>
    <xf numFmtId="0" fontId="0" fillId="0" borderId="6" xfId="0" applyBorder="1"/>
    <xf numFmtId="0" fontId="5" fillId="0" borderId="7" xfId="0" applyFont="1" applyFill="1" applyBorder="1" applyAlignment="1">
      <alignment horizontal="justify" vertical="top" wrapText="1"/>
    </xf>
    <xf numFmtId="3" fontId="6" fillId="0" borderId="7" xfId="0" applyNumberFormat="1" applyFont="1" applyFill="1" applyBorder="1" applyAlignment="1" applyProtection="1">
      <alignment vertical="top"/>
      <protection locked="0"/>
    </xf>
    <xf numFmtId="0" fontId="0" fillId="0" borderId="8" xfId="0" applyBorder="1"/>
    <xf numFmtId="0" fontId="7" fillId="0" borderId="9" xfId="0" applyFont="1" applyFill="1" applyBorder="1" applyAlignment="1">
      <alignment vertical="top"/>
    </xf>
    <xf numFmtId="3" fontId="0" fillId="0" borderId="0" xfId="0" applyNumberFormat="1"/>
  </cellXfs>
  <cellStyles count="8">
    <cellStyle name="=C:\WINNT\SYSTEM32\COMMAND.COM" xfId="1"/>
    <cellStyle name="Comma 2" xfId="2"/>
    <cellStyle name="Millares 2" xfId="3"/>
    <cellStyle name="Normal" xfId="0" builtinId="0"/>
    <cellStyle name="Normal 2" xfId="4"/>
    <cellStyle name="Normal 3" xfId="5"/>
    <cellStyle name="Normal 6" xfId="6"/>
    <cellStyle name="Normal 9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696654</xdr:colOff>
      <xdr:row>3</xdr:row>
      <xdr:rowOff>133350</xdr:rowOff>
    </xdr:to>
    <xdr:pic>
      <xdr:nvPicPr>
        <xdr:cNvPr id="2" name="1 Imagen" descr="escudo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 flipH="1">
          <a:off x="198120" y="0"/>
          <a:ext cx="696654" cy="681990"/>
        </a:xfrm>
        <a:prstGeom prst="rect">
          <a:avLst/>
        </a:prstGeom>
      </xdr:spPr>
    </xdr:pic>
    <xdr:clientData/>
  </xdr:twoCellAnchor>
  <xdr:twoCellAnchor>
    <xdr:from>
      <xdr:col>1</xdr:col>
      <xdr:colOff>1</xdr:colOff>
      <xdr:row>63</xdr:row>
      <xdr:rowOff>1</xdr:rowOff>
    </xdr:from>
    <xdr:to>
      <xdr:col>1</xdr:col>
      <xdr:colOff>2415540</xdr:colOff>
      <xdr:row>66</xdr:row>
      <xdr:rowOff>30481</xdr:rowOff>
    </xdr:to>
    <xdr:sp macro="" textlink="">
      <xdr:nvSpPr>
        <xdr:cNvPr id="3" name="2 CuadroTexto"/>
        <xdr:cNvSpPr txBox="1"/>
      </xdr:nvSpPr>
      <xdr:spPr>
        <a:xfrm>
          <a:off x="198121" y="10660381"/>
          <a:ext cx="2415539" cy="57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DR. VÍCTOR MANUEL ALCÁNTAR ENRÍQUEZ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TESORERO</a:t>
          </a:r>
          <a:r>
            <a:rPr lang="es-MX" sz="800">
              <a:latin typeface="Arial" pitchFamily="34" charset="0"/>
              <a:cs typeface="Arial" pitchFamily="34" charset="0"/>
            </a:rPr>
            <a:t> </a:t>
          </a:r>
        </a:p>
      </xdr:txBody>
    </xdr:sp>
    <xdr:clientData/>
  </xdr:twoCellAnchor>
  <xdr:twoCellAnchor>
    <xdr:from>
      <xdr:col>1</xdr:col>
      <xdr:colOff>3939540</xdr:colOff>
      <xdr:row>62</xdr:row>
      <xdr:rowOff>175261</xdr:rowOff>
    </xdr:from>
    <xdr:to>
      <xdr:col>4</xdr:col>
      <xdr:colOff>7620</xdr:colOff>
      <xdr:row>66</xdr:row>
      <xdr:rowOff>30481</xdr:rowOff>
    </xdr:to>
    <xdr:sp macro="" textlink="">
      <xdr:nvSpPr>
        <xdr:cNvPr id="4" name="3 CuadroTexto"/>
        <xdr:cNvSpPr txBox="1"/>
      </xdr:nvSpPr>
      <xdr:spPr>
        <a:xfrm>
          <a:off x="4137660" y="10652761"/>
          <a:ext cx="2415540" cy="58674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/>
        </a:p>
        <a:p>
          <a:pPr algn="ctr"/>
          <a:r>
            <a:rPr lang="es-MX" sz="800">
              <a:latin typeface="Arial" pitchFamily="34" charset="0"/>
              <a:cs typeface="Arial" pitchFamily="34" charset="0"/>
            </a:rPr>
            <a:t>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C.P.C BERNARDO HERNÁNDEZ CORTEZ</a:t>
          </a:r>
          <a:r>
            <a:rPr lang="es-MX" sz="800">
              <a:latin typeface="Arial" pitchFamily="34" charset="0"/>
              <a:cs typeface="Arial" pitchFamily="34" charset="0"/>
            </a:rPr>
            <a:t>                                                                                     </a:t>
          </a:r>
          <a:r>
            <a:rPr lang="es-MX" sz="800" b="0" i="0" u="none" strike="noStrike">
              <a:solidFill>
                <a:schemeClr val="dk1"/>
              </a:solidFill>
              <a:latin typeface="Arial" pitchFamily="34" charset="0"/>
              <a:ea typeface="+mn-ea"/>
              <a:cs typeface="Arial" pitchFamily="34" charset="0"/>
            </a:rPr>
            <a:t>CONTADOR</a:t>
          </a:r>
          <a:endParaRPr lang="es-MX" sz="80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0</xdr:col>
      <xdr:colOff>175260</xdr:colOff>
      <xdr:row>63</xdr:row>
      <xdr:rowOff>167640</xdr:rowOff>
    </xdr:from>
    <xdr:to>
      <xdr:col>1</xdr:col>
      <xdr:colOff>2484120</xdr:colOff>
      <xdr:row>63</xdr:row>
      <xdr:rowOff>175260</xdr:rowOff>
    </xdr:to>
    <xdr:cxnSp macro="">
      <xdr:nvCxnSpPr>
        <xdr:cNvPr id="5" name="4 Conector recto"/>
        <xdr:cNvCxnSpPr/>
      </xdr:nvCxnSpPr>
      <xdr:spPr>
        <a:xfrm>
          <a:off x="175260" y="10828020"/>
          <a:ext cx="2506980" cy="762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3886200</xdr:colOff>
      <xdr:row>63</xdr:row>
      <xdr:rowOff>167640</xdr:rowOff>
    </xdr:from>
    <xdr:to>
      <xdr:col>4</xdr:col>
      <xdr:colOff>45720</xdr:colOff>
      <xdr:row>64</xdr:row>
      <xdr:rowOff>0</xdr:rowOff>
    </xdr:to>
    <xdr:cxnSp macro="">
      <xdr:nvCxnSpPr>
        <xdr:cNvPr id="6" name="5 Conector recto"/>
        <xdr:cNvCxnSpPr/>
      </xdr:nvCxnSpPr>
      <xdr:spPr>
        <a:xfrm>
          <a:off x="4084320" y="10828020"/>
          <a:ext cx="2506980" cy="1524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ABC/Downloads/cuenta%20publica%2018%20fomrato%20CONA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</sheetNames>
    <sheetDataSet>
      <sheetData sheetId="0"/>
      <sheetData sheetId="1">
        <row r="1">
          <cell r="A1" t="str">
            <v>Universidad Autonoma de Baja California</v>
          </cell>
        </row>
        <row r="4">
          <cell r="A4" t="str">
            <v>Cuenta pública 2018</v>
          </cell>
        </row>
        <row r="10">
          <cell r="D10">
            <v>445754169.19</v>
          </cell>
          <cell r="E10">
            <v>456324801</v>
          </cell>
          <cell r="I10">
            <v>143383122.31999999</v>
          </cell>
          <cell r="J10">
            <v>137029695</v>
          </cell>
        </row>
        <row r="11">
          <cell r="D11">
            <v>105724772.78</v>
          </cell>
          <cell r="E11">
            <v>125050995</v>
          </cell>
          <cell r="I11">
            <v>0</v>
          </cell>
          <cell r="J11">
            <v>0</v>
          </cell>
        </row>
        <row r="12">
          <cell r="D12">
            <v>400903.62</v>
          </cell>
          <cell r="E12">
            <v>11189600</v>
          </cell>
          <cell r="I12">
            <v>0</v>
          </cell>
          <cell r="J12">
            <v>0</v>
          </cell>
        </row>
        <row r="13">
          <cell r="D13">
            <v>10747632.6</v>
          </cell>
          <cell r="E13">
            <v>10447611</v>
          </cell>
          <cell r="I13">
            <v>0</v>
          </cell>
          <cell r="J13">
            <v>0</v>
          </cell>
        </row>
        <row r="14">
          <cell r="D14">
            <v>43488153.649999999</v>
          </cell>
          <cell r="E14">
            <v>39761914</v>
          </cell>
          <cell r="I14">
            <v>0</v>
          </cell>
          <cell r="J14">
            <v>0</v>
          </cell>
        </row>
        <row r="15">
          <cell r="D15">
            <v>-20664207.489999998</v>
          </cell>
          <cell r="E15">
            <v>-25885462</v>
          </cell>
          <cell r="I15">
            <v>29930.25</v>
          </cell>
          <cell r="J15">
            <v>29930</v>
          </cell>
        </row>
        <row r="16">
          <cell r="D16">
            <v>0</v>
          </cell>
          <cell r="E16">
            <v>0</v>
          </cell>
          <cell r="I16">
            <v>3963978.59</v>
          </cell>
          <cell r="J16">
            <v>3963979</v>
          </cell>
        </row>
        <row r="17">
          <cell r="I17">
            <v>1079161.48</v>
          </cell>
          <cell r="J17">
            <v>1141037</v>
          </cell>
        </row>
        <row r="23">
          <cell r="D23">
            <v>583607525.75</v>
          </cell>
          <cell r="E23">
            <v>852857406</v>
          </cell>
          <cell r="I23">
            <v>0</v>
          </cell>
          <cell r="J23">
            <v>14292979</v>
          </cell>
        </row>
        <row r="24">
          <cell r="D24">
            <v>881913.29</v>
          </cell>
          <cell r="E24">
            <v>881913</v>
          </cell>
          <cell r="I24">
            <v>0</v>
          </cell>
          <cell r="J24">
            <v>0</v>
          </cell>
        </row>
        <row r="25">
          <cell r="D25">
            <v>4779505547.7200003</v>
          </cell>
          <cell r="E25">
            <v>4584547314</v>
          </cell>
          <cell r="I25">
            <v>0</v>
          </cell>
          <cell r="J25">
            <v>0</v>
          </cell>
        </row>
        <row r="26">
          <cell r="D26">
            <v>2219696577.52</v>
          </cell>
          <cell r="E26">
            <v>2066748347</v>
          </cell>
          <cell r="I26">
            <v>0</v>
          </cell>
          <cell r="J26">
            <v>0</v>
          </cell>
        </row>
        <row r="27">
          <cell r="D27">
            <v>19376568.399999999</v>
          </cell>
          <cell r="E27">
            <v>16952564</v>
          </cell>
          <cell r="I27">
            <v>0</v>
          </cell>
          <cell r="J27">
            <v>0</v>
          </cell>
        </row>
        <row r="28">
          <cell r="D28">
            <v>-4283004794.5699997</v>
          </cell>
          <cell r="E28">
            <v>-4084533253</v>
          </cell>
          <cell r="I28">
            <v>646660914</v>
          </cell>
          <cell r="J28">
            <v>373453845</v>
          </cell>
        </row>
        <row r="29">
          <cell r="D29">
            <v>0</v>
          </cell>
          <cell r="E29">
            <v>0</v>
          </cell>
        </row>
        <row r="30">
          <cell r="D30">
            <v>0</v>
          </cell>
          <cell r="E30">
            <v>0</v>
          </cell>
        </row>
        <row r="31">
          <cell r="D31">
            <v>7605067.7400000002</v>
          </cell>
          <cell r="E31">
            <v>7605068</v>
          </cell>
        </row>
        <row r="38">
          <cell r="I38">
            <v>1686868283.4400001</v>
          </cell>
          <cell r="J38">
            <v>1566173033</v>
          </cell>
        </row>
        <row r="39">
          <cell r="I39">
            <v>32648741.23</v>
          </cell>
          <cell r="J39">
            <v>32648741</v>
          </cell>
        </row>
        <row r="40">
          <cell r="I40">
            <v>0</v>
          </cell>
          <cell r="J40">
            <v>0</v>
          </cell>
        </row>
        <row r="44">
          <cell r="I44">
            <v>-276957912.52999973</v>
          </cell>
          <cell r="J44">
            <v>38084251</v>
          </cell>
        </row>
        <row r="45">
          <cell r="I45">
            <v>1168912254.9300001</v>
          </cell>
          <cell r="J45">
            <v>1130828004</v>
          </cell>
        </row>
        <row r="46">
          <cell r="I46">
            <v>637846207.60000002</v>
          </cell>
          <cell r="J46">
            <v>640826422</v>
          </cell>
        </row>
        <row r="47">
          <cell r="I47">
            <v>0</v>
          </cell>
          <cell r="J47">
            <v>0</v>
          </cell>
        </row>
        <row r="48">
          <cell r="I48">
            <v>-131314851.11</v>
          </cell>
          <cell r="J48">
            <v>123476902</v>
          </cell>
        </row>
        <row r="52">
          <cell r="I52">
            <v>0</v>
          </cell>
          <cell r="J52">
            <v>0</v>
          </cell>
        </row>
        <row r="53">
          <cell r="I53">
            <v>0</v>
          </cell>
          <cell r="J53">
            <v>0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3"/>
  <sheetViews>
    <sheetView tabSelected="1" topLeftCell="A31" workbookViewId="0">
      <selection activeCell="D52" sqref="D52"/>
    </sheetView>
  </sheetViews>
  <sheetFormatPr baseColWidth="10" defaultRowHeight="14.4" x14ac:dyDescent="0.3"/>
  <cols>
    <col min="1" max="1" width="2.88671875" customWidth="1"/>
    <col min="2" max="2" width="64.5546875" customWidth="1"/>
    <col min="3" max="3" width="14.109375" customWidth="1"/>
    <col min="4" max="4" width="13.88671875" customWidth="1"/>
    <col min="5" max="5" width="2.77734375" customWidth="1"/>
  </cols>
  <sheetData>
    <row r="1" spans="1:5" x14ac:dyDescent="0.3">
      <c r="A1" s="1"/>
      <c r="B1" s="2" t="str">
        <f>+[1]ESF!A1</f>
        <v>Universidad Autonoma de Baja California</v>
      </c>
      <c r="C1" s="2"/>
      <c r="D1" s="2"/>
      <c r="E1" s="3"/>
    </row>
    <row r="2" spans="1:5" x14ac:dyDescent="0.3">
      <c r="A2" s="4"/>
      <c r="B2" s="5" t="s">
        <v>0</v>
      </c>
      <c r="C2" s="5"/>
      <c r="D2" s="5"/>
      <c r="E2" s="6"/>
    </row>
    <row r="3" spans="1:5" x14ac:dyDescent="0.3">
      <c r="A3" s="4"/>
      <c r="B3" s="5" t="s">
        <v>1</v>
      </c>
      <c r="C3" s="5"/>
      <c r="D3" s="5"/>
      <c r="E3" s="6"/>
    </row>
    <row r="4" spans="1:5" x14ac:dyDescent="0.3">
      <c r="A4" s="4"/>
      <c r="B4" s="5" t="str">
        <f>+[1]ESF!A4</f>
        <v>Cuenta pública 2018</v>
      </c>
      <c r="C4" s="5"/>
      <c r="D4" s="5"/>
      <c r="E4" s="6"/>
    </row>
    <row r="5" spans="1:5" x14ac:dyDescent="0.3">
      <c r="A5" s="7"/>
      <c r="B5" s="8"/>
      <c r="C5" s="9" t="s">
        <v>2</v>
      </c>
      <c r="D5" s="9" t="s">
        <v>3</v>
      </c>
      <c r="E5" s="10"/>
    </row>
    <row r="6" spans="1:5" x14ac:dyDescent="0.3">
      <c r="A6" s="7"/>
      <c r="B6" s="8" t="s">
        <v>4</v>
      </c>
      <c r="C6" s="11">
        <f>+C7+C16</f>
        <v>508406972.48999971</v>
      </c>
      <c r="D6" s="11">
        <f>+D7+D16</f>
        <v>359577984.69000018</v>
      </c>
      <c r="E6" s="10"/>
    </row>
    <row r="7" spans="1:5" x14ac:dyDescent="0.3">
      <c r="A7" s="7"/>
      <c r="B7" s="12" t="s">
        <v>5</v>
      </c>
      <c r="C7" s="11">
        <f>SUM(C8:C14)</f>
        <v>40685550.410000004</v>
      </c>
      <c r="D7" s="11">
        <f>SUM(D8:D14)</f>
        <v>9247515.7599999998</v>
      </c>
      <c r="E7" s="10"/>
    </row>
    <row r="8" spans="1:5" x14ac:dyDescent="0.3">
      <c r="A8" s="7"/>
      <c r="B8" s="13" t="s">
        <v>6</v>
      </c>
      <c r="C8" s="14">
        <f>IF([1]ESF!D10&lt;[1]ESF!E10,[1]ESF!E10-[1]ESF!D10,0)</f>
        <v>10570631.810000002</v>
      </c>
      <c r="D8" s="14">
        <f>IF(C8&gt;0,0,[1]ESF!D10-[1]ESF!E10)</f>
        <v>0</v>
      </c>
      <c r="E8" s="10"/>
    </row>
    <row r="9" spans="1:5" x14ac:dyDescent="0.3">
      <c r="A9" s="7"/>
      <c r="B9" s="13" t="s">
        <v>7</v>
      </c>
      <c r="C9" s="14">
        <f>IF([1]ESF!D11&lt;[1]ESF!E11,[1]ESF!E11-[1]ESF!D11,0)</f>
        <v>19326222.219999999</v>
      </c>
      <c r="D9" s="14">
        <f>IF(C9&gt;0,0,[1]ESF!D11-[1]ESF!E11)</f>
        <v>0</v>
      </c>
      <c r="E9" s="10"/>
    </row>
    <row r="10" spans="1:5" x14ac:dyDescent="0.3">
      <c r="A10" s="7"/>
      <c r="B10" s="13" t="s">
        <v>8</v>
      </c>
      <c r="C10" s="14">
        <f>IF([1]ESF!D12&lt;[1]ESF!E12,[1]ESF!E12-[1]ESF!D12,0)</f>
        <v>10788696.380000001</v>
      </c>
      <c r="D10" s="14">
        <f>IF(C10&gt;0,0,[1]ESF!D12-[1]ESF!E12)</f>
        <v>0</v>
      </c>
      <c r="E10" s="10"/>
    </row>
    <row r="11" spans="1:5" x14ac:dyDescent="0.3">
      <c r="A11" s="7"/>
      <c r="B11" s="13" t="s">
        <v>9</v>
      </c>
      <c r="C11" s="14">
        <f>IF([1]ESF!D13&lt;[1]ESF!E13,[1]ESF!E13-[1]ESF!D13,0)</f>
        <v>0</v>
      </c>
      <c r="D11" s="14">
        <f>IF(C11&gt;0,0,[1]ESF!D13-[1]ESF!E13)</f>
        <v>300021.59999999963</v>
      </c>
      <c r="E11" s="10"/>
    </row>
    <row r="12" spans="1:5" x14ac:dyDescent="0.3">
      <c r="A12" s="7"/>
      <c r="B12" s="13" t="s">
        <v>10</v>
      </c>
      <c r="C12" s="14">
        <f>IF([1]ESF!D14&lt;[1]ESF!E14,[1]ESF!E14-[1]ESF!D14,0)</f>
        <v>0</v>
      </c>
      <c r="D12" s="14">
        <f>IF(C12&gt;0,0,[1]ESF!D14-[1]ESF!E14)</f>
        <v>3726239.6499999985</v>
      </c>
      <c r="E12" s="10"/>
    </row>
    <row r="13" spans="1:5" x14ac:dyDescent="0.3">
      <c r="A13" s="7"/>
      <c r="B13" s="13" t="s">
        <v>11</v>
      </c>
      <c r="C13" s="14">
        <f>IF([1]ESF!D15&lt;[1]ESF!E15,[1]ESF!E15-[1]ESF!D15,0)</f>
        <v>0</v>
      </c>
      <c r="D13" s="14">
        <f>IF(C13&gt;0,0,[1]ESF!D15-[1]ESF!E15)</f>
        <v>5221254.5100000016</v>
      </c>
      <c r="E13" s="10"/>
    </row>
    <row r="14" spans="1:5" x14ac:dyDescent="0.3">
      <c r="A14" s="7"/>
      <c r="B14" s="13" t="s">
        <v>12</v>
      </c>
      <c r="C14" s="14">
        <f>IF([1]ESF!D16&lt;[1]ESF!E16,[1]ESF!E16-[1]ESF!D16,0)</f>
        <v>0</v>
      </c>
      <c r="D14" s="14">
        <f>IF(C14&gt;0,0,[1]ESF!D16-[1]ESF!E16)</f>
        <v>0</v>
      </c>
      <c r="E14" s="10"/>
    </row>
    <row r="15" spans="1:5" ht="3" customHeight="1" x14ac:dyDescent="0.3">
      <c r="A15" s="7"/>
      <c r="B15" s="8"/>
      <c r="C15" s="8"/>
      <c r="D15" s="8"/>
      <c r="E15" s="10"/>
    </row>
    <row r="16" spans="1:5" x14ac:dyDescent="0.3">
      <c r="A16" s="7"/>
      <c r="B16" s="12" t="s">
        <v>13</v>
      </c>
      <c r="C16" s="11">
        <f>SUM(C17:C25)</f>
        <v>467721422.07999969</v>
      </c>
      <c r="D16" s="11">
        <f>SUM(D17:D25)</f>
        <v>350330468.93000019</v>
      </c>
      <c r="E16" s="10"/>
    </row>
    <row r="17" spans="1:5" x14ac:dyDescent="0.3">
      <c r="A17" s="7"/>
      <c r="B17" s="13" t="s">
        <v>14</v>
      </c>
      <c r="C17" s="14">
        <f>IF([1]ESF!D23&lt;[1]ESF!E23,[1]ESF!E23-[1]ESF!D23,0)</f>
        <v>269249880.25</v>
      </c>
      <c r="D17" s="14">
        <f>IF(C17&gt;0,0,[1]ESF!D23-[1]ESF!E23)</f>
        <v>0</v>
      </c>
      <c r="E17" s="10"/>
    </row>
    <row r="18" spans="1:5" x14ac:dyDescent="0.3">
      <c r="A18" s="7"/>
      <c r="B18" s="13" t="s">
        <v>15</v>
      </c>
      <c r="C18" s="14">
        <f>IF([1]ESF!D24&lt;[1]ESF!E24,[1]ESF!E24-[1]ESF!D24,0)</f>
        <v>0</v>
      </c>
      <c r="D18" s="14">
        <f>IF(C18&gt;0,0,[1]ESF!D24-[1]ESF!E24)</f>
        <v>0.2900000000372529</v>
      </c>
      <c r="E18" s="10"/>
    </row>
    <row r="19" spans="1:5" x14ac:dyDescent="0.3">
      <c r="A19" s="7"/>
      <c r="B19" s="13" t="s">
        <v>16</v>
      </c>
      <c r="C19" s="14">
        <f>IF([1]ESF!D25&lt;[1]ESF!E25,[1]ESF!E25-[1]ESF!D25,0)</f>
        <v>0</v>
      </c>
      <c r="D19" s="14">
        <f>IF(C19&gt;0,0,[1]ESF!D25-[1]ESF!E25)</f>
        <v>194958233.72000027</v>
      </c>
      <c r="E19" s="10"/>
    </row>
    <row r="20" spans="1:5" x14ac:dyDescent="0.3">
      <c r="A20" s="7"/>
      <c r="B20" s="13" t="s">
        <v>17</v>
      </c>
      <c r="C20" s="14">
        <f>IF([1]ESF!D26&lt;[1]ESF!E26,[1]ESF!E26-[1]ESF!D26,0)</f>
        <v>0</v>
      </c>
      <c r="D20" s="14">
        <f>IF(C20&gt;0,0,[1]ESF!D26-[1]ESF!E26)</f>
        <v>152948230.51999998</v>
      </c>
      <c r="E20" s="10"/>
    </row>
    <row r="21" spans="1:5" x14ac:dyDescent="0.3">
      <c r="A21" s="7"/>
      <c r="B21" s="13" t="s">
        <v>18</v>
      </c>
      <c r="C21" s="14">
        <f>IF([1]ESF!D27&lt;[1]ESF!E27,[1]ESF!E27-[1]ESF!D27,0)</f>
        <v>0</v>
      </c>
      <c r="D21" s="14">
        <f>IF(C21&gt;0,0,[1]ESF!D27-[1]ESF!E27)</f>
        <v>2424004.3999999985</v>
      </c>
      <c r="E21" s="10"/>
    </row>
    <row r="22" spans="1:5" x14ac:dyDescent="0.3">
      <c r="A22" s="7"/>
      <c r="B22" s="13" t="s">
        <v>19</v>
      </c>
      <c r="C22" s="14">
        <f>IF([1]ESF!D28&lt;[1]ESF!E28,[1]ESF!E28-[1]ESF!D28,0)</f>
        <v>198471541.56999969</v>
      </c>
      <c r="D22" s="14">
        <f>IF(C22&gt;0,0,[1]ESF!D28-[1]ESF!E28)</f>
        <v>0</v>
      </c>
      <c r="E22" s="10"/>
    </row>
    <row r="23" spans="1:5" x14ac:dyDescent="0.3">
      <c r="A23" s="7"/>
      <c r="B23" s="13" t="s">
        <v>20</v>
      </c>
      <c r="C23" s="14">
        <f>IF([1]ESF!D29&lt;[1]ESF!E29,[1]ESF!E29-[1]ESF!D29,0)</f>
        <v>0</v>
      </c>
      <c r="D23" s="14">
        <f>IF(C23&gt;0,0,[1]ESF!D29-[1]ESF!E29)</f>
        <v>0</v>
      </c>
      <c r="E23" s="10"/>
    </row>
    <row r="24" spans="1:5" x14ac:dyDescent="0.3">
      <c r="A24" s="7"/>
      <c r="B24" s="13" t="s">
        <v>21</v>
      </c>
      <c r="C24" s="14">
        <f>IF([1]ESF!D30&lt;[1]ESF!E30,[1]ESF!E30-[1]ESF!D30,0)</f>
        <v>0</v>
      </c>
      <c r="D24" s="14">
        <f>IF(C24&gt;0,0,[1]ESF!D30-[1]ESF!E30)</f>
        <v>0</v>
      </c>
      <c r="E24" s="10"/>
    </row>
    <row r="25" spans="1:5" x14ac:dyDescent="0.3">
      <c r="A25" s="7"/>
      <c r="B25" s="13" t="s">
        <v>22</v>
      </c>
      <c r="C25" s="14">
        <f>IF([1]ESF!D31&lt;[1]ESF!E31,[1]ESF!E31-[1]ESF!D31,0)</f>
        <v>0.25999999977648258</v>
      </c>
      <c r="D25" s="14">
        <f>IF(C25&gt;0,0,[1]ESF!D31-[1]ESF!E31)</f>
        <v>0</v>
      </c>
      <c r="E25" s="10"/>
    </row>
    <row r="26" spans="1:5" ht="3" customHeight="1" x14ac:dyDescent="0.3">
      <c r="A26" s="7"/>
      <c r="B26" s="8"/>
      <c r="C26" s="8"/>
      <c r="D26" s="8"/>
      <c r="E26" s="10"/>
    </row>
    <row r="27" spans="1:5" x14ac:dyDescent="0.3">
      <c r="A27" s="7"/>
      <c r="B27" s="8" t="s">
        <v>23</v>
      </c>
      <c r="C27" s="11">
        <f>+C28+C38</f>
        <v>279560496.56999999</v>
      </c>
      <c r="D27" s="11">
        <f>+D28+D38</f>
        <v>14354854.93</v>
      </c>
      <c r="E27" s="10"/>
    </row>
    <row r="28" spans="1:5" x14ac:dyDescent="0.3">
      <c r="A28" s="7"/>
      <c r="B28" s="12" t="s">
        <v>24</v>
      </c>
      <c r="C28" s="11">
        <f>SUM(C29:C36)</f>
        <v>6353427.5699999928</v>
      </c>
      <c r="D28" s="11">
        <f>SUM(D29:D36)</f>
        <v>61875.930000000168</v>
      </c>
      <c r="E28" s="10"/>
    </row>
    <row r="29" spans="1:5" x14ac:dyDescent="0.3">
      <c r="A29" s="7"/>
      <c r="B29" s="13" t="s">
        <v>25</v>
      </c>
      <c r="C29" s="14">
        <f>IF([1]ESF!I10&gt;[1]ESF!J10,[1]ESF!I10-[1]ESF!J10,0)</f>
        <v>6353427.3199999928</v>
      </c>
      <c r="D29" s="14">
        <f>IF(C29&gt;0,0,[1]ESF!J10-[1]ESF!I10)</f>
        <v>0</v>
      </c>
      <c r="E29" s="10"/>
    </row>
    <row r="30" spans="1:5" x14ac:dyDescent="0.3">
      <c r="A30" s="7"/>
      <c r="B30" s="13" t="s">
        <v>26</v>
      </c>
      <c r="C30" s="14">
        <f>IF([1]ESF!I11&gt;[1]ESF!J11,[1]ESF!I11-[1]ESF!J11,0)</f>
        <v>0</v>
      </c>
      <c r="D30" s="14">
        <f>IF(C30&gt;0,0,[1]ESF!J11-[1]ESF!I11)</f>
        <v>0</v>
      </c>
      <c r="E30" s="10"/>
    </row>
    <row r="31" spans="1:5" x14ac:dyDescent="0.3">
      <c r="A31" s="7"/>
      <c r="B31" s="13" t="s">
        <v>27</v>
      </c>
      <c r="C31" s="14">
        <f>IF([1]ESF!I12&gt;[1]ESF!J12,[1]ESF!I12-[1]ESF!J12,0)</f>
        <v>0</v>
      </c>
      <c r="D31" s="14">
        <f>IF(C31&gt;0,0,[1]ESF!J12-[1]ESF!I12)</f>
        <v>0</v>
      </c>
      <c r="E31" s="10"/>
    </row>
    <row r="32" spans="1:5" x14ac:dyDescent="0.3">
      <c r="A32" s="7"/>
      <c r="B32" s="13" t="s">
        <v>28</v>
      </c>
      <c r="C32" s="14">
        <f>IF([1]ESF!I13&gt;[1]ESF!J13,[1]ESF!I13-[1]ESF!J13,0)</f>
        <v>0</v>
      </c>
      <c r="D32" s="14">
        <f>IF(C32&gt;0,0,[1]ESF!J13-[1]ESF!I13)</f>
        <v>0</v>
      </c>
      <c r="E32" s="10"/>
    </row>
    <row r="33" spans="1:5" x14ac:dyDescent="0.3">
      <c r="A33" s="7"/>
      <c r="B33" s="13" t="s">
        <v>29</v>
      </c>
      <c r="C33" s="14">
        <f>IF([1]ESF!I14&gt;[1]ESF!J14,[1]ESF!I14-[1]ESF!J14,0)</f>
        <v>0</v>
      </c>
      <c r="D33" s="14">
        <f>IF(C33&gt;0,0,[1]ESF!J14-[1]ESF!I14)</f>
        <v>0</v>
      </c>
      <c r="E33" s="10"/>
    </row>
    <row r="34" spans="1:5" x14ac:dyDescent="0.3">
      <c r="A34" s="7"/>
      <c r="B34" s="13" t="s">
        <v>30</v>
      </c>
      <c r="C34" s="14">
        <f>IF([1]ESF!I15&gt;[1]ESF!J15,[1]ESF!I15-[1]ESF!J15,0)</f>
        <v>0.25</v>
      </c>
      <c r="D34" s="14">
        <f>IF(C34&gt;0,0,[1]ESF!J15-[1]ESF!I15)</f>
        <v>0</v>
      </c>
      <c r="E34" s="10"/>
    </row>
    <row r="35" spans="1:5" x14ac:dyDescent="0.3">
      <c r="A35" s="7"/>
      <c r="B35" s="13" t="s">
        <v>31</v>
      </c>
      <c r="C35" s="14">
        <f>IF([1]ESF!I16&gt;[1]ESF!J16,[1]ESF!I16-[1]ESF!J16,0)</f>
        <v>0</v>
      </c>
      <c r="D35" s="14">
        <f>IF(C35&gt;0,0,[1]ESF!J16-[1]ESF!I16)</f>
        <v>0.41000000014901161</v>
      </c>
      <c r="E35" s="10"/>
    </row>
    <row r="36" spans="1:5" x14ac:dyDescent="0.3">
      <c r="A36" s="7"/>
      <c r="B36" s="13" t="s">
        <v>32</v>
      </c>
      <c r="C36" s="14">
        <f>IF([1]ESF!I17&gt;[1]ESF!J17,[1]ESF!I17-[1]ESF!J17,0)</f>
        <v>0</v>
      </c>
      <c r="D36" s="14">
        <f>IF(C36&gt;0,0,[1]ESF!J17-[1]ESF!I17)</f>
        <v>61875.520000000019</v>
      </c>
      <c r="E36" s="10"/>
    </row>
    <row r="37" spans="1:5" ht="3" customHeight="1" x14ac:dyDescent="0.3">
      <c r="A37" s="7"/>
      <c r="B37" s="8"/>
      <c r="C37" s="8"/>
      <c r="D37" s="8"/>
      <c r="E37" s="10"/>
    </row>
    <row r="38" spans="1:5" x14ac:dyDescent="0.3">
      <c r="A38" s="7"/>
      <c r="B38" s="12" t="s">
        <v>33</v>
      </c>
      <c r="C38" s="11">
        <f>SUM(C39:C44)</f>
        <v>273207069</v>
      </c>
      <c r="D38" s="11">
        <f>SUM(D39:D44)</f>
        <v>14292979</v>
      </c>
      <c r="E38" s="10"/>
    </row>
    <row r="39" spans="1:5" x14ac:dyDescent="0.3">
      <c r="A39" s="7"/>
      <c r="B39" s="13" t="s">
        <v>34</v>
      </c>
      <c r="C39" s="14">
        <f>IF([1]ESF!I23&gt;[1]ESF!J23,[1]ESF!I23-[1]ESF!J23,0)</f>
        <v>0</v>
      </c>
      <c r="D39" s="14">
        <f>IF(C39&gt;0,0,[1]ESF!J23-[1]ESF!I23)</f>
        <v>14292979</v>
      </c>
      <c r="E39" s="10"/>
    </row>
    <row r="40" spans="1:5" x14ac:dyDescent="0.3">
      <c r="A40" s="7"/>
      <c r="B40" s="13" t="s">
        <v>35</v>
      </c>
      <c r="C40" s="14">
        <f>IF([1]ESF!I24&gt;[1]ESF!J24,[1]ESF!I24-[1]ESF!J24,0)</f>
        <v>0</v>
      </c>
      <c r="D40" s="14">
        <f>IF(C40&gt;0,0,[1]ESF!J24-[1]ESF!I24)</f>
        <v>0</v>
      </c>
      <c r="E40" s="10"/>
    </row>
    <row r="41" spans="1:5" x14ac:dyDescent="0.3">
      <c r="A41" s="7"/>
      <c r="B41" s="13" t="s">
        <v>36</v>
      </c>
      <c r="C41" s="14">
        <f>IF([1]ESF!I25&gt;[1]ESF!J25,[1]ESF!I25-[1]ESF!J25,0)</f>
        <v>0</v>
      </c>
      <c r="D41" s="14">
        <f>IF(C41&gt;0,0,[1]ESF!J25-[1]ESF!I25)</f>
        <v>0</v>
      </c>
      <c r="E41" s="10"/>
    </row>
    <row r="42" spans="1:5" x14ac:dyDescent="0.3">
      <c r="A42" s="7"/>
      <c r="B42" s="13" t="s">
        <v>37</v>
      </c>
      <c r="C42" s="14">
        <f>IF([1]ESF!I26&gt;[1]ESF!J26,[1]ESF!I26-[1]ESF!J26,0)</f>
        <v>0</v>
      </c>
      <c r="D42" s="14">
        <f>IF(C42&gt;0,0,[1]ESF!J26-[1]ESF!I26)</f>
        <v>0</v>
      </c>
      <c r="E42" s="10"/>
    </row>
    <row r="43" spans="1:5" x14ac:dyDescent="0.3">
      <c r="A43" s="7"/>
      <c r="B43" s="13" t="s">
        <v>38</v>
      </c>
      <c r="C43" s="14">
        <f>IF([1]ESF!I27&gt;[1]ESF!J27,[1]ESF!I27-[1]ESF!J27,0)</f>
        <v>0</v>
      </c>
      <c r="D43" s="14">
        <f>IF(C43&gt;0,0,[1]ESF!J27-[1]ESF!I27)</f>
        <v>0</v>
      </c>
      <c r="E43" s="10"/>
    </row>
    <row r="44" spans="1:5" x14ac:dyDescent="0.3">
      <c r="A44" s="7"/>
      <c r="B44" s="13" t="s">
        <v>39</v>
      </c>
      <c r="C44" s="14">
        <f>IF([1]ESF!I28&gt;[1]ESF!J28,[1]ESF!I28-[1]ESF!J28,0)</f>
        <v>273207069</v>
      </c>
      <c r="D44" s="14">
        <f>IF(C44&gt;0,0,[1]ESF!J28-[1]ESF!I28)</f>
        <v>0</v>
      </c>
      <c r="E44" s="10"/>
    </row>
    <row r="45" spans="1:5" ht="3" customHeight="1" x14ac:dyDescent="0.3">
      <c r="A45" s="7"/>
      <c r="B45" s="8"/>
      <c r="C45" s="8"/>
      <c r="D45" s="8"/>
      <c r="E45" s="10"/>
    </row>
    <row r="46" spans="1:5" x14ac:dyDescent="0.3">
      <c r="A46" s="7"/>
      <c r="B46" s="8" t="s">
        <v>40</v>
      </c>
      <c r="C46" s="11">
        <f>+C47+C52+C59</f>
        <v>158779501.60000014</v>
      </c>
      <c r="D46" s="11">
        <f>+D47+D52+D59</f>
        <v>572814131.03999972</v>
      </c>
      <c r="E46" s="10"/>
    </row>
    <row r="47" spans="1:5" x14ac:dyDescent="0.3">
      <c r="A47" s="7"/>
      <c r="B47" s="12" t="s">
        <v>41</v>
      </c>
      <c r="C47" s="11">
        <f>SUM(C48:C50)</f>
        <v>120695250.67000006</v>
      </c>
      <c r="D47" s="11">
        <f>SUM(D48:D50)</f>
        <v>0</v>
      </c>
      <c r="E47" s="10"/>
    </row>
    <row r="48" spans="1:5" x14ac:dyDescent="0.3">
      <c r="A48" s="7"/>
      <c r="B48" s="13" t="s">
        <v>42</v>
      </c>
      <c r="C48" s="14">
        <f>IF([1]ESF!I38&gt;[1]ESF!J38,[1]ESF!I38-[1]ESF!J38,0)</f>
        <v>120695250.44000006</v>
      </c>
      <c r="D48" s="14">
        <f>IF(C48&gt;0,0,[1]ESF!J38-[1]ESF!I38)</f>
        <v>0</v>
      </c>
      <c r="E48" s="10"/>
    </row>
    <row r="49" spans="1:5" x14ac:dyDescent="0.3">
      <c r="A49" s="7"/>
      <c r="B49" s="13" t="s">
        <v>43</v>
      </c>
      <c r="C49" s="14">
        <f>IF([1]ESF!I39&gt;[1]ESF!J39,[1]ESF!I39-[1]ESF!J39,0)</f>
        <v>0.23000000044703484</v>
      </c>
      <c r="D49" s="14">
        <f>IF(C49&gt;0,0,[1]ESF!J39-[1]ESF!I39)</f>
        <v>0</v>
      </c>
      <c r="E49" s="10"/>
    </row>
    <row r="50" spans="1:5" x14ac:dyDescent="0.3">
      <c r="A50" s="7"/>
      <c r="B50" s="13" t="s">
        <v>44</v>
      </c>
      <c r="C50" s="14">
        <f>IF([1]ESF!I40&gt;[1]ESF!J40,[1]ESF!I40-[1]ESF!J40,0)</f>
        <v>0</v>
      </c>
      <c r="D50" s="14">
        <f>IF(C50&gt;0,0,[1]ESF!J40-[1]ESF!I40)</f>
        <v>0</v>
      </c>
      <c r="E50" s="10"/>
    </row>
    <row r="51" spans="1:5" ht="3" customHeight="1" x14ac:dyDescent="0.3">
      <c r="A51" s="7"/>
      <c r="B51" s="8"/>
      <c r="C51" s="8"/>
      <c r="D51" s="8"/>
      <c r="E51" s="10"/>
    </row>
    <row r="52" spans="1:5" x14ac:dyDescent="0.3">
      <c r="A52" s="7"/>
      <c r="B52" s="12" t="s">
        <v>45</v>
      </c>
      <c r="C52" s="11">
        <f>SUM(C53:C57)</f>
        <v>38084250.930000067</v>
      </c>
      <c r="D52" s="11">
        <f>SUM(D53:D57)</f>
        <v>572814131.03999972</v>
      </c>
      <c r="E52" s="10"/>
    </row>
    <row r="53" spans="1:5" x14ac:dyDescent="0.3">
      <c r="A53" s="7"/>
      <c r="B53" s="13" t="s">
        <v>46</v>
      </c>
      <c r="C53" s="14">
        <f>IF([1]ESF!I44&gt;[1]ESF!J44,[1]ESF!I44-[1]ESF!J44,0)</f>
        <v>0</v>
      </c>
      <c r="D53" s="14">
        <f>IF(C53&gt;0,0,[1]ESF!J44-[1]ESF!I44)</f>
        <v>315042163.52999973</v>
      </c>
      <c r="E53" s="10"/>
    </row>
    <row r="54" spans="1:5" x14ac:dyDescent="0.3">
      <c r="A54" s="7"/>
      <c r="B54" s="13" t="s">
        <v>47</v>
      </c>
      <c r="C54" s="14">
        <f>IF([1]ESF!I45&gt;[1]ESF!J45,[1]ESF!I45-[1]ESF!J45,0)</f>
        <v>38084250.930000067</v>
      </c>
      <c r="D54" s="14">
        <f>IF(C54&gt;0,0,[1]ESF!J45-[1]ESF!I45)</f>
        <v>0</v>
      </c>
      <c r="E54" s="10"/>
    </row>
    <row r="55" spans="1:5" x14ac:dyDescent="0.3">
      <c r="A55" s="7"/>
      <c r="B55" s="13" t="s">
        <v>48</v>
      </c>
      <c r="C55" s="14">
        <f>IF([1]ESF!I46&gt;[1]ESF!J46,[1]ESF!I46-[1]ESF!J46,0)</f>
        <v>0</v>
      </c>
      <c r="D55" s="14">
        <f>IF(C55&gt;0,0,[1]ESF!J46-[1]ESF!I46)</f>
        <v>2980214.3999999762</v>
      </c>
      <c r="E55" s="10"/>
    </row>
    <row r="56" spans="1:5" x14ac:dyDescent="0.3">
      <c r="A56" s="7"/>
      <c r="B56" s="13" t="s">
        <v>49</v>
      </c>
      <c r="C56" s="14">
        <f>IF([1]ESF!I47&gt;[1]ESF!J47,[1]ESF!I47-[1]ESF!J47,0)</f>
        <v>0</v>
      </c>
      <c r="D56" s="14">
        <f>IF(C56&gt;0,0,[1]ESF!J47-[1]ESF!I47)</f>
        <v>0</v>
      </c>
      <c r="E56" s="10"/>
    </row>
    <row r="57" spans="1:5" x14ac:dyDescent="0.3">
      <c r="A57" s="7"/>
      <c r="B57" s="13" t="s">
        <v>50</v>
      </c>
      <c r="C57" s="14">
        <f>IF([1]ESF!I48&gt;[1]ESF!J48,[1]ESF!I48-[1]ESF!J48,0)</f>
        <v>0</v>
      </c>
      <c r="D57" s="14">
        <f>IF(C57&gt;0,0,[1]ESF!J48-[1]ESF!I48)</f>
        <v>254791753.11000001</v>
      </c>
      <c r="E57" s="10"/>
    </row>
    <row r="58" spans="1:5" ht="3" customHeight="1" x14ac:dyDescent="0.3">
      <c r="A58" s="7"/>
      <c r="B58" s="8"/>
      <c r="C58" s="8"/>
      <c r="D58" s="8"/>
      <c r="E58" s="10"/>
    </row>
    <row r="59" spans="1:5" x14ac:dyDescent="0.3">
      <c r="A59" s="7"/>
      <c r="B59" s="12" t="s">
        <v>51</v>
      </c>
      <c r="C59" s="11">
        <f>SUM(C60:C61)</f>
        <v>0</v>
      </c>
      <c r="D59" s="11">
        <f>SUM(D60:D61)</f>
        <v>0</v>
      </c>
      <c r="E59" s="10"/>
    </row>
    <row r="60" spans="1:5" x14ac:dyDescent="0.3">
      <c r="A60" s="7"/>
      <c r="B60" s="13" t="s">
        <v>52</v>
      </c>
      <c r="C60" s="14">
        <f>IF([1]ESF!I52&gt;[1]ESF!J52,[1]ESF!I52-[1]ESF!J52,0)</f>
        <v>0</v>
      </c>
      <c r="D60" s="14">
        <f>IF(C60&gt;0,0,[1]ESF!J52-[1]ESF!I52)</f>
        <v>0</v>
      </c>
      <c r="E60" s="10"/>
    </row>
    <row r="61" spans="1:5" ht="15" thickBot="1" x14ac:dyDescent="0.35">
      <c r="A61" s="15"/>
      <c r="B61" s="16" t="s">
        <v>53</v>
      </c>
      <c r="C61" s="17">
        <f>IF([1]ESF!I53&gt;[1]ESF!J53,[1]ESF!I53-[1]ESF!J53,0)</f>
        <v>0</v>
      </c>
      <c r="D61" s="17">
        <f>IF(C61&gt;0,0,[1]ESF!J53-[1]ESF!I53)</f>
        <v>0</v>
      </c>
      <c r="E61" s="18"/>
    </row>
    <row r="62" spans="1:5" x14ac:dyDescent="0.3">
      <c r="B62" s="19" t="s">
        <v>54</v>
      </c>
    </row>
    <row r="63" spans="1:5" x14ac:dyDescent="0.3">
      <c r="C63" s="20"/>
      <c r="D63" s="20"/>
    </row>
  </sheetData>
  <mergeCells count="4">
    <mergeCell ref="B1:D1"/>
    <mergeCell ref="B2:D2"/>
    <mergeCell ref="B3:D3"/>
    <mergeCell ref="B4:D4"/>
  </mergeCells>
  <printOptions horizontalCentered="1"/>
  <pageMargins left="0.70866141732283472" right="0.70866141732283472" top="0.31" bottom="0.27" header="0.31496062992125984" footer="0.31496062992125984"/>
  <pageSetup scale="8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UABC</dc:creator>
  <cp:lastModifiedBy>UABC</cp:lastModifiedBy>
  <dcterms:created xsi:type="dcterms:W3CDTF">2019-03-01T01:39:10Z</dcterms:created>
  <dcterms:modified xsi:type="dcterms:W3CDTF">2019-03-01T01:39:29Z</dcterms:modified>
</cp:coreProperties>
</file>